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<sst xmlns="http://schemas.openxmlformats.org/spreadsheetml/2006/main" count="142" uniqueCount="141">
  <si>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</si>
  <si>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</si>
  <si>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</si>
  <si>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</si>
  <si>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</si>
  <si>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</si>
  <si>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</si>
  <si>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</si>
  <si>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</si>
  <si>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</si>
  <si>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</si>
  <si>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</si>
  <si>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</si>
  <si>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</si>
  <si>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</si>
  <si>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</si>
  <si>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</si>
  <si>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</si>
  <si>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</si>
  <si>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</si>
  <si>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</si>
  <si>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</si>
  <si>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</si>
  <si>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</si>
  <si>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</si>
  <si>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</si>
  <si>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</si>
  <si>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</si>
  <si>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</si>
  <si>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</si>
  <si>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</si>
  <si>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</si>
  <si>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</si>
  <si>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</si>
  <si>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</si>
  <si>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</si>
  <si>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</si>
  <si>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</si>
  <si>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</si>
  <si>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</si>
  <si>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</si>
  <si>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</si>
  <si>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</si>
  <si>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</si>
  <si>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</si>
  <si>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</si>
  <si>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</si>
  <si>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</si>
  <si>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</si>
  <si>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</si>
  <si>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</si>
  <si>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</si>
  <si>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</si>
  <si>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</si>
  <si>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</si>
  <si>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</si>
  <si>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</si>
  <si>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</si>
  <si>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</si>
  <si>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</si>
  <si>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</si>
  <si>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</si>
  <si>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</si>
  <si>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</si>
  <si>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</si>
  <si>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</si>
  <si>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</si>
  <si>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</si>
  <si>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</si>
  <si>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</si>
  <si>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</si>
  <si>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</si>
  <si>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</si>
  <si>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</si>
  <si>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</si>
  <si>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</si>
  <si>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</si>
  <si>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</si>
  <si>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</si>
  <si>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</si>
  <si>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</si>
  <si>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</si>
  <si>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</si>
  <si>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</si>
  <si>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</si>
  <si>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</si>
  <si>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</si>
  <si>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</si>
  <si>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</si>
  <si>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</si>
  <si>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</si>
  <si>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</si>
  <si>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</si>
  <si>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</si>
  <si>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</si>
  <si>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</si>
  <si>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</si>
  <si>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</si>
  <si>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</si>
  <si>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</si>
  <si>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</si>
  <si>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</si>
  <si>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</si>
  <si>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</si>
  <si>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</si>
  <si>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</si>
  <si>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</si>
  <si>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</si>
  <si>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</si>
  <si>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</si>
  <si>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</si>
  <si>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</si>
  <si>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</si>
  <si>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</si>
  <si>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</si>
  <si>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% исполнения за 2015 год</t>
  </si>
  <si>
    <t>0501</t>
  </si>
  <si>
    <t>Жилищное хозяйство</t>
  </si>
  <si>
    <t>Другие вопросы в области физкультуры и спорта</t>
  </si>
  <si>
    <t>Доходы от оказания платных услуг и компенсации затрат государства</t>
  </si>
  <si>
    <t>Прочие доходы от компенсации затрат ьбюджетов муниципальных районов</t>
  </si>
  <si>
    <t>Уточненный план на 2016 год</t>
  </si>
  <si>
    <t>% исполнения за 2016 год</t>
  </si>
  <si>
    <t>отклонение (факт 2016-2015)</t>
  </si>
  <si>
    <t>Судебная система</t>
  </si>
  <si>
    <t>0105</t>
  </si>
  <si>
    <t>Обеспечение проведения выборов и референдумов</t>
  </si>
  <si>
    <t>0107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</si>
  <si>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</si>
  <si>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</si>
  <si>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</si>
  <si>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</si>
  <si>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</si>
  <si>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</si>
  <si>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Исполнено за 1 полугодие 2016 года</t>
  </si>
  <si>
    <t>Исполнено за 1 полугодие 2015 года</t>
  </si>
  <si>
    <t>Отчет об исполнении бюджета муниципального образования "Гагаринский район" Смоленской области за 1 полугодие 2016 года</t>
  </si>
  <si>
    <t>Другие вопросы в области охраны окружающей среды</t>
  </si>
  <si>
    <t>в 6,7раз</t>
  </si>
  <si>
    <t>в 57,6 р.</t>
  </si>
  <si>
    <t>Прочие безвозмедные поступления, возврат субсидий прошлых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</si>
</sst>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vertical="top" wrapText="1"/>
    </xf>
    <xf numFmtId="170" fontId="6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3" fillId="34" borderId="12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vertical="top"/>
    </xf>
    <xf numFmtId="170" fontId="1" fillId="34" borderId="12" xfId="0" applyNumberFormat="1" applyFont="1" applyFill="1" applyBorder="1" applyAlignment="1">
      <alignment vertical="top"/>
    </xf>
    <xf numFmtId="170" fontId="2" fillId="34" borderId="10" xfId="0" applyNumberFormat="1" applyFont="1" applyFill="1" applyBorder="1" applyAlignment="1">
      <alignment horizontal="center" vertical="top" wrapText="1"/>
    </xf>
    <xf numFmtId="170" fontId="1" fillId="34" borderId="0" xfId="0" applyNumberFormat="1" applyFont="1" applyFill="1" applyAlignment="1">
      <alignment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1" fillId="35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wrapText="1"/>
    </xf>
    <xf numFmtId="170" fontId="1" fillId="36" borderId="0" xfId="0" applyNumberFormat="1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5" fillId="33" borderId="10" xfId="0" applyNumberFormat="1" applyFont="1" applyFill="1" applyBorder="1" applyAlignment="1">
      <alignment horizontal="center" vertical="justify"/>
    </xf>
    <xf numFmtId="170" fontId="1" fillId="32" borderId="10" xfId="0" applyNumberFormat="1" applyFont="1" applyFill="1" applyBorder="1" applyAlignment="1">
      <alignment horizontal="center" vertical="center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80" zoomScaleSheetLayoutView="80" zoomScalePageLayoutView="0" workbookViewId="0" topLeftCell="A1">
      <pane xSplit="2" ySplit="2" topLeftCell="C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H90"/>
    </sheetView>
  </sheetViews>
  <sheetFormatPr defaultColWidth="9.00390625" defaultRowHeight="12.75"/>
  <cols>
    <col min="1" max="1" width="44.875" style="9" customWidth="1"/>
    <col min="2" max="2" width="8.25390625" style="30" customWidth="1"/>
    <col min="3" max="3" width="11.125" style="9" customWidth="1"/>
    <col min="4" max="4" width="10.25390625" style="9" customWidth="1"/>
    <col min="5" max="5" width="10.625" style="9" customWidth="1"/>
    <col min="6" max="6" width="10.25390625" style="9" customWidth="1"/>
    <col min="7" max="7" width="10.875" style="9" customWidth="1"/>
    <col min="8" max="8" width="10.625" style="9" customWidth="1"/>
    <col min="9" max="16384" width="9.125" style="9" customWidth="1"/>
  </cols>
  <sheetData>
    <row r="1" spans="1:8" ht="36" customHeight="1">
      <c r="A1" s="66" t="s">
        <v>136</v>
      </c>
      <c r="B1" s="66"/>
      <c r="C1" s="66"/>
      <c r="D1" s="66"/>
      <c r="E1" s="66"/>
      <c r="F1" s="66"/>
      <c r="G1" s="66"/>
      <c r="H1" s="66"/>
    </row>
    <row r="2" spans="1:8" ht="63.75">
      <c r="A2" s="10" t="s">
        <v>0</v>
      </c>
      <c r="B2" s="21" t="s">
        <v>1</v>
      </c>
      <c r="C2" s="8" t="s">
        <v>121</v>
      </c>
      <c r="D2" s="8" t="s">
        <v>134</v>
      </c>
      <c r="E2" s="8" t="s">
        <v>122</v>
      </c>
      <c r="F2" s="8" t="s">
        <v>135</v>
      </c>
      <c r="G2" s="8" t="s">
        <v>123</v>
      </c>
      <c r="H2" s="8" t="s">
        <v>115</v>
      </c>
    </row>
    <row r="3" spans="1:8" ht="12.75">
      <c r="A3" s="11" t="s">
        <v>83</v>
      </c>
      <c r="B3" s="22">
        <v>10000</v>
      </c>
      <c r="C3" s="7">
        <f>C4+C6+C8+C12+C14+C16+C18+C21+C26+C28+C30+C33+C34</f>
        <v>209488.5</v>
      </c>
      <c r="D3" s="7">
        <f>D4+D6+D8+D12+D14+D16+D18+D21+D26+D28+D30+D33+D34</f>
        <v>119683.49999999999</v>
      </c>
      <c r="E3" s="7">
        <f>D3/C3*100</f>
        <v>57.13129837676053</v>
      </c>
      <c r="F3" s="7">
        <f>F4+F6+F8+F12+F14+F16+F18+F21+F26+F28+F30+F33+F34</f>
        <v>97448.99999999997</v>
      </c>
      <c r="G3" s="7">
        <f>D3-F3</f>
        <v>22234.500000000015</v>
      </c>
      <c r="H3" s="55">
        <v>49.7</v>
      </c>
    </row>
    <row r="4" spans="1:8" ht="13.5">
      <c r="A4" s="12" t="s">
        <v>57</v>
      </c>
      <c r="B4" s="23">
        <v>10100</v>
      </c>
      <c r="C4" s="5">
        <f>C5</f>
        <v>150536.7</v>
      </c>
      <c r="D4" s="5">
        <f>D5</f>
        <v>84192.2</v>
      </c>
      <c r="E4" s="5">
        <f>D4/C4*100</f>
        <v>55.92802286751336</v>
      </c>
      <c r="F4" s="5">
        <f>F5</f>
        <v>62422.6</v>
      </c>
      <c r="G4" s="5">
        <f aca="true" t="shared" si="0" ref="G4:G43">D4-F4</f>
        <v>21769.6</v>
      </c>
      <c r="H4" s="56">
        <v>44</v>
      </c>
    </row>
    <row r="5" spans="1:8" ht="12.75">
      <c r="A5" s="13" t="s">
        <v>58</v>
      </c>
      <c r="B5" s="24">
        <v>10102</v>
      </c>
      <c r="C5" s="1">
        <v>150536.7</v>
      </c>
      <c r="D5" s="1">
        <v>84192.2</v>
      </c>
      <c r="E5" s="1">
        <f>D5/C5*100</f>
        <v>55.92802286751336</v>
      </c>
      <c r="F5" s="1">
        <v>62422.6</v>
      </c>
      <c r="G5" s="1">
        <f t="shared" si="0"/>
        <v>21769.6</v>
      </c>
      <c r="H5" s="57">
        <v>44</v>
      </c>
    </row>
    <row r="6" spans="1:8" ht="27">
      <c r="A6" s="12" t="s">
        <v>112</v>
      </c>
      <c r="B6" s="33">
        <v>10300</v>
      </c>
      <c r="C6" s="4">
        <f>C7</f>
        <v>4975.2</v>
      </c>
      <c r="D6" s="4">
        <f>D7</f>
        <v>3495.5</v>
      </c>
      <c r="E6" s="4">
        <f>D6/C6*100</f>
        <v>70.25848207107252</v>
      </c>
      <c r="F6" s="4">
        <f>F7</f>
        <v>2465.8</v>
      </c>
      <c r="G6" s="4">
        <f>D6-F6</f>
        <v>1029.6999999999998</v>
      </c>
      <c r="H6" s="58">
        <v>54.1</v>
      </c>
    </row>
    <row r="7" spans="1:8" ht="12.75">
      <c r="A7" s="13" t="s">
        <v>113</v>
      </c>
      <c r="B7" s="24">
        <v>10302</v>
      </c>
      <c r="C7" s="1">
        <v>4975.2</v>
      </c>
      <c r="D7" s="1">
        <v>3495.5</v>
      </c>
      <c r="E7" s="1">
        <f>D7/C7*100</f>
        <v>70.25848207107252</v>
      </c>
      <c r="F7" s="1">
        <v>2465.8</v>
      </c>
      <c r="G7" s="1">
        <f>D7-F7</f>
        <v>1029.6999999999998</v>
      </c>
      <c r="H7" s="57">
        <v>54.1</v>
      </c>
    </row>
    <row r="8" spans="1:8" ht="13.5">
      <c r="A8" s="12" t="s">
        <v>59</v>
      </c>
      <c r="B8" s="23">
        <v>10500</v>
      </c>
      <c r="C8" s="4">
        <f>C9+C10+C11</f>
        <v>29124.5</v>
      </c>
      <c r="D8" s="4">
        <f>D9+D10+D11</f>
        <v>12197.5</v>
      </c>
      <c r="E8" s="4">
        <f aca="true" t="shared" si="1" ref="E8:E17">D8/C8*100</f>
        <v>41.88054730553314</v>
      </c>
      <c r="F8" s="4">
        <f>F9+F10+F11</f>
        <v>14319.099999999999</v>
      </c>
      <c r="G8" s="4">
        <f t="shared" si="0"/>
        <v>-2121.5999999999985</v>
      </c>
      <c r="H8" s="58">
        <v>52.7</v>
      </c>
    </row>
    <row r="9" spans="1:8" ht="12.75">
      <c r="A9" s="13" t="s">
        <v>60</v>
      </c>
      <c r="B9" s="24">
        <v>10502</v>
      </c>
      <c r="C9" s="1">
        <v>24000</v>
      </c>
      <c r="D9" s="1">
        <v>9688</v>
      </c>
      <c r="E9" s="1">
        <f t="shared" si="1"/>
        <v>40.36666666666667</v>
      </c>
      <c r="F9" s="1">
        <v>11950.3</v>
      </c>
      <c r="G9" s="1">
        <f t="shared" si="0"/>
        <v>-2262.2999999999993</v>
      </c>
      <c r="H9" s="57">
        <v>55.6</v>
      </c>
    </row>
    <row r="10" spans="1:8" ht="12.75">
      <c r="A10" s="13" t="s">
        <v>61</v>
      </c>
      <c r="B10" s="24">
        <v>10503</v>
      </c>
      <c r="C10" s="1">
        <v>44.5</v>
      </c>
      <c r="D10" s="1">
        <v>152.5</v>
      </c>
      <c r="E10" s="1">
        <f t="shared" si="1"/>
        <v>342.69662921348316</v>
      </c>
      <c r="F10" s="1">
        <v>30.4</v>
      </c>
      <c r="G10" s="1">
        <f t="shared" si="0"/>
        <v>122.1</v>
      </c>
      <c r="H10" s="57">
        <v>26</v>
      </c>
    </row>
    <row r="11" spans="1:8" ht="12.75">
      <c r="A11" s="13" t="s">
        <v>107</v>
      </c>
      <c r="B11" s="24">
        <v>10504</v>
      </c>
      <c r="C11" s="1">
        <v>5080</v>
      </c>
      <c r="D11" s="1">
        <v>2357</v>
      </c>
      <c r="E11" s="1">
        <f t="shared" si="1"/>
        <v>46.39763779527559</v>
      </c>
      <c r="F11" s="1">
        <v>2338.4</v>
      </c>
      <c r="G11" s="1">
        <f>D11-F11</f>
        <v>18.59999999999991</v>
      </c>
      <c r="H11" s="57">
        <v>42.2</v>
      </c>
    </row>
    <row r="12" spans="1:8" ht="13.5">
      <c r="A12" s="12" t="s">
        <v>105</v>
      </c>
      <c r="B12" s="23">
        <v>10600</v>
      </c>
      <c r="C12" s="4">
        <f>C13</f>
        <v>84</v>
      </c>
      <c r="D12" s="4">
        <f>D13</f>
        <v>42</v>
      </c>
      <c r="E12" s="4">
        <f t="shared" si="1"/>
        <v>50</v>
      </c>
      <c r="F12" s="4">
        <f>F13</f>
        <v>42</v>
      </c>
      <c r="G12" s="4">
        <f>G13</f>
        <v>0</v>
      </c>
      <c r="H12" s="58"/>
    </row>
    <row r="13" spans="1:8" ht="12.75">
      <c r="A13" s="13" t="s">
        <v>106</v>
      </c>
      <c r="B13" s="24">
        <v>10605</v>
      </c>
      <c r="C13" s="1">
        <v>84</v>
      </c>
      <c r="D13" s="1">
        <v>42</v>
      </c>
      <c r="E13" s="1">
        <f t="shared" si="1"/>
        <v>50</v>
      </c>
      <c r="F13" s="1">
        <v>42</v>
      </c>
      <c r="G13" s="1">
        <f>D13-F13</f>
        <v>0</v>
      </c>
      <c r="H13" s="57"/>
    </row>
    <row r="14" spans="1:8" ht="40.5">
      <c r="A14" s="12" t="s">
        <v>62</v>
      </c>
      <c r="B14" s="23">
        <v>10700</v>
      </c>
      <c r="C14" s="5">
        <f>C15</f>
        <v>3563.8</v>
      </c>
      <c r="D14" s="5">
        <f>D15</f>
        <v>1353.7</v>
      </c>
      <c r="E14" s="5">
        <f t="shared" si="1"/>
        <v>37.9847353948033</v>
      </c>
      <c r="F14" s="5">
        <f>F15</f>
        <v>963.9</v>
      </c>
      <c r="G14" s="5">
        <f t="shared" si="0"/>
        <v>389.80000000000007</v>
      </c>
      <c r="H14" s="59">
        <v>25.1</v>
      </c>
    </row>
    <row r="15" spans="1:8" ht="25.5">
      <c r="A15" s="13" t="s">
        <v>63</v>
      </c>
      <c r="B15" s="24">
        <v>10701</v>
      </c>
      <c r="C15" s="1">
        <v>3563.8</v>
      </c>
      <c r="D15" s="1">
        <v>1353.7</v>
      </c>
      <c r="E15" s="1">
        <f t="shared" si="1"/>
        <v>37.9847353948033</v>
      </c>
      <c r="F15" s="1">
        <v>963.9</v>
      </c>
      <c r="G15" s="1">
        <f t="shared" si="0"/>
        <v>389.80000000000007</v>
      </c>
      <c r="H15" s="60">
        <v>25.1</v>
      </c>
    </row>
    <row r="16" spans="1:8" ht="13.5">
      <c r="A16" s="12" t="s">
        <v>64</v>
      </c>
      <c r="B16" s="23">
        <v>10800</v>
      </c>
      <c r="C16" s="5">
        <f>C17</f>
        <v>3210</v>
      </c>
      <c r="D16" s="5">
        <f>D17</f>
        <v>2047.9</v>
      </c>
      <c r="E16" s="5">
        <f t="shared" si="1"/>
        <v>63.797507788162</v>
      </c>
      <c r="F16" s="5">
        <f>F17</f>
        <v>1497</v>
      </c>
      <c r="G16" s="5">
        <f t="shared" si="0"/>
        <v>550.9000000000001</v>
      </c>
      <c r="H16" s="56">
        <v>50.9</v>
      </c>
    </row>
    <row r="17" spans="1:8" ht="25.5">
      <c r="A17" s="13" t="s">
        <v>65</v>
      </c>
      <c r="B17" s="24">
        <v>10803</v>
      </c>
      <c r="C17" s="1">
        <v>3210</v>
      </c>
      <c r="D17" s="1">
        <v>2047.9</v>
      </c>
      <c r="E17" s="1">
        <f t="shared" si="1"/>
        <v>63.797507788162</v>
      </c>
      <c r="F17" s="1">
        <v>1497</v>
      </c>
      <c r="G17" s="1">
        <f t="shared" si="0"/>
        <v>550.9000000000001</v>
      </c>
      <c r="H17" s="60">
        <v>50.9</v>
      </c>
    </row>
    <row r="18" spans="1:8" ht="27">
      <c r="A18" s="12" t="s">
        <v>66</v>
      </c>
      <c r="B18" s="23">
        <v>10900</v>
      </c>
      <c r="C18" s="5">
        <f>C19+C20</f>
        <v>51</v>
      </c>
      <c r="D18" s="5">
        <f>D19+D20</f>
        <v>6.2</v>
      </c>
      <c r="E18" s="4">
        <f>D18/C18*100</f>
        <v>12.156862745098039</v>
      </c>
      <c r="F18" s="5">
        <f>F19+F20</f>
        <v>0.2</v>
      </c>
      <c r="G18" s="5">
        <f t="shared" si="0"/>
        <v>6</v>
      </c>
      <c r="H18" s="59">
        <v>0.3</v>
      </c>
    </row>
    <row r="19" spans="1:8" ht="12.75">
      <c r="A19" s="13" t="s">
        <v>67</v>
      </c>
      <c r="B19" s="24">
        <v>10906</v>
      </c>
      <c r="C19" s="1">
        <v>51</v>
      </c>
      <c r="D19" s="1">
        <v>5.4</v>
      </c>
      <c r="E19" s="1">
        <f>D19/C19*100</f>
        <v>10.588235294117649</v>
      </c>
      <c r="F19" s="1">
        <v>0.2</v>
      </c>
      <c r="G19" s="1">
        <f t="shared" si="0"/>
        <v>5.2</v>
      </c>
      <c r="H19" s="57">
        <v>0.3</v>
      </c>
    </row>
    <row r="20" spans="1:8" ht="25.5">
      <c r="A20" s="13" t="s">
        <v>68</v>
      </c>
      <c r="B20" s="24">
        <v>10907</v>
      </c>
      <c r="C20" s="1">
        <v>0</v>
      </c>
      <c r="D20" s="1">
        <v>0.8</v>
      </c>
      <c r="E20" s="4">
        <v>0</v>
      </c>
      <c r="F20" s="1">
        <v>0</v>
      </c>
      <c r="G20" s="1">
        <f t="shared" si="0"/>
        <v>0.8</v>
      </c>
      <c r="H20" s="57"/>
    </row>
    <row r="21" spans="1:8" ht="40.5">
      <c r="A21" s="12" t="s">
        <v>69</v>
      </c>
      <c r="B21" s="23">
        <v>11100</v>
      </c>
      <c r="C21" s="5">
        <f>C22+C25</f>
        <v>10976.4</v>
      </c>
      <c r="D21" s="5">
        <f>D22+D25</f>
        <v>8130</v>
      </c>
      <c r="E21" s="5">
        <f aca="true" t="shared" si="2" ref="E21:E27">D21/C21*100</f>
        <v>74.06800043730185</v>
      </c>
      <c r="F21" s="5">
        <f>F22+F25</f>
        <v>7323.7</v>
      </c>
      <c r="G21" s="5">
        <f t="shared" si="0"/>
        <v>806.3000000000002</v>
      </c>
      <c r="H21" s="59">
        <v>85.8</v>
      </c>
    </row>
    <row r="22" spans="1:8" ht="25.5">
      <c r="A22" s="13" t="s">
        <v>70</v>
      </c>
      <c r="B22" s="24">
        <v>11105</v>
      </c>
      <c r="C22" s="1">
        <f>C23+C24</f>
        <v>10973.4</v>
      </c>
      <c r="D22" s="1">
        <f>D23+D24</f>
        <v>8108</v>
      </c>
      <c r="E22" s="6">
        <f t="shared" si="2"/>
        <v>73.88776495890062</v>
      </c>
      <c r="F22" s="1">
        <f>F23+F24</f>
        <v>7151</v>
      </c>
      <c r="G22" s="1">
        <f t="shared" si="0"/>
        <v>957</v>
      </c>
      <c r="H22" s="60">
        <v>83.8</v>
      </c>
    </row>
    <row r="23" spans="1:8" ht="25.5">
      <c r="A23" s="14" t="s">
        <v>71</v>
      </c>
      <c r="B23" s="25">
        <v>11105</v>
      </c>
      <c r="C23" s="6">
        <v>9273.4</v>
      </c>
      <c r="D23" s="6">
        <v>7210.5</v>
      </c>
      <c r="E23" s="6">
        <f t="shared" si="2"/>
        <v>77.75465309379516</v>
      </c>
      <c r="F23" s="6">
        <v>5971.1</v>
      </c>
      <c r="G23" s="6">
        <f t="shared" si="0"/>
        <v>1239.3999999999996</v>
      </c>
      <c r="H23" s="61">
        <v>79.3</v>
      </c>
    </row>
    <row r="24" spans="1:8" ht="12.75">
      <c r="A24" s="14" t="s">
        <v>72</v>
      </c>
      <c r="B24" s="25">
        <v>11105</v>
      </c>
      <c r="C24" s="6">
        <v>1700</v>
      </c>
      <c r="D24" s="6">
        <v>897.5</v>
      </c>
      <c r="E24" s="6">
        <f t="shared" si="2"/>
        <v>52.794117647058826</v>
      </c>
      <c r="F24" s="6">
        <v>1179.9</v>
      </c>
      <c r="G24" s="6">
        <f t="shared" si="0"/>
        <v>-282.4000000000001</v>
      </c>
      <c r="H24" s="62">
        <v>118</v>
      </c>
    </row>
    <row r="25" spans="1:8" ht="12.75">
      <c r="A25" s="13" t="s">
        <v>73</v>
      </c>
      <c r="B25" s="24"/>
      <c r="C25" s="1">
        <v>3</v>
      </c>
      <c r="D25" s="1">
        <v>22</v>
      </c>
      <c r="E25" s="6" t="s">
        <v>138</v>
      </c>
      <c r="F25" s="1">
        <v>172.7</v>
      </c>
      <c r="G25" s="1">
        <f t="shared" si="0"/>
        <v>-150.7</v>
      </c>
      <c r="H25" s="57" t="s">
        <v>139</v>
      </c>
    </row>
    <row r="26" spans="1:8" ht="27">
      <c r="A26" s="12" t="s">
        <v>74</v>
      </c>
      <c r="B26" s="23">
        <v>11200</v>
      </c>
      <c r="C26" s="5">
        <f>C27</f>
        <v>970.6</v>
      </c>
      <c r="D26" s="5">
        <f>D27</f>
        <v>1787.4</v>
      </c>
      <c r="E26" s="5">
        <f t="shared" si="2"/>
        <v>184.15413146507316</v>
      </c>
      <c r="F26" s="5">
        <f>F27</f>
        <v>1328.4</v>
      </c>
      <c r="G26" s="5">
        <f t="shared" si="0"/>
        <v>459</v>
      </c>
      <c r="H26" s="59">
        <v>39.8</v>
      </c>
    </row>
    <row r="27" spans="1:8" ht="25.5">
      <c r="A27" s="13" t="s">
        <v>75</v>
      </c>
      <c r="B27" s="24">
        <v>11201</v>
      </c>
      <c r="C27" s="1">
        <v>970.6</v>
      </c>
      <c r="D27" s="1">
        <v>1787.4</v>
      </c>
      <c r="E27" s="1">
        <f t="shared" si="2"/>
        <v>184.15413146507316</v>
      </c>
      <c r="F27" s="1">
        <v>1328.4</v>
      </c>
      <c r="G27" s="1">
        <f t="shared" si="0"/>
        <v>459</v>
      </c>
      <c r="H27" s="60">
        <v>39.8</v>
      </c>
    </row>
    <row r="28" spans="1:8" ht="25.5">
      <c r="A28" s="32" t="s">
        <v>119</v>
      </c>
      <c r="B28" s="33">
        <v>11300</v>
      </c>
      <c r="C28" s="4"/>
      <c r="D28" s="4">
        <v>75</v>
      </c>
      <c r="E28" s="4"/>
      <c r="F28" s="4">
        <v>15.7</v>
      </c>
      <c r="G28" s="4">
        <f>+D28-F28</f>
        <v>59.3</v>
      </c>
      <c r="H28" s="63"/>
    </row>
    <row r="29" spans="1:8" ht="25.5">
      <c r="A29" s="13" t="s">
        <v>120</v>
      </c>
      <c r="B29" s="24">
        <v>11302</v>
      </c>
      <c r="C29" s="1"/>
      <c r="D29" s="1">
        <v>75</v>
      </c>
      <c r="E29" s="1"/>
      <c r="F29" s="1">
        <v>15.7</v>
      </c>
      <c r="G29" s="1">
        <f>D29-F29</f>
        <v>59.3</v>
      </c>
      <c r="H29" s="60"/>
    </row>
    <row r="30" spans="1:8" ht="27">
      <c r="A30" s="12" t="s">
        <v>76</v>
      </c>
      <c r="B30" s="23">
        <v>11400</v>
      </c>
      <c r="C30" s="5">
        <f>C31+C32</f>
        <v>1830.8</v>
      </c>
      <c r="D30" s="5">
        <f>D31+D32</f>
        <v>4993.1</v>
      </c>
      <c r="E30" s="5">
        <f>D30/C30*100</f>
        <v>272.72776928118856</v>
      </c>
      <c r="F30" s="5">
        <f>F31+F32</f>
        <v>5110.9</v>
      </c>
      <c r="G30" s="5">
        <f t="shared" si="0"/>
        <v>-117.79999999999927</v>
      </c>
      <c r="H30" s="59"/>
    </row>
    <row r="31" spans="1:8" ht="25.5">
      <c r="A31" s="13" t="s">
        <v>77</v>
      </c>
      <c r="B31" s="24">
        <v>11402</v>
      </c>
      <c r="C31" s="1">
        <v>634.3</v>
      </c>
      <c r="D31" s="1">
        <v>1183.5</v>
      </c>
      <c r="E31" s="1">
        <f>D31/C31*100</f>
        <v>186.5836355037049</v>
      </c>
      <c r="F31" s="1">
        <v>1318</v>
      </c>
      <c r="G31" s="1">
        <f t="shared" si="0"/>
        <v>-134.5</v>
      </c>
      <c r="H31" s="60"/>
    </row>
    <row r="32" spans="1:8" ht="38.25">
      <c r="A32" s="13" t="s">
        <v>114</v>
      </c>
      <c r="B32" s="24">
        <v>11406</v>
      </c>
      <c r="C32" s="1">
        <v>1196.5</v>
      </c>
      <c r="D32" s="1">
        <v>3809.6</v>
      </c>
      <c r="E32" s="1">
        <f>D32/C32*100</f>
        <v>318.39531968240703</v>
      </c>
      <c r="F32" s="1">
        <v>3792.9</v>
      </c>
      <c r="G32" s="1">
        <f>D32-F32</f>
        <v>16.699999999999818</v>
      </c>
      <c r="H32" s="60"/>
    </row>
    <row r="33" spans="1:8" ht="27">
      <c r="A33" s="12" t="s">
        <v>78</v>
      </c>
      <c r="B33" s="23">
        <v>11600</v>
      </c>
      <c r="C33" s="5">
        <v>4165.5</v>
      </c>
      <c r="D33" s="5">
        <v>1358.2</v>
      </c>
      <c r="E33" s="5">
        <f>D33/C33*100</f>
        <v>32.60592966030489</v>
      </c>
      <c r="F33" s="5">
        <v>1959.7</v>
      </c>
      <c r="G33" s="5">
        <f t="shared" si="0"/>
        <v>-601.5</v>
      </c>
      <c r="H33" s="59">
        <v>50.3</v>
      </c>
    </row>
    <row r="34" spans="1:8" ht="27">
      <c r="A34" s="12" t="s">
        <v>79</v>
      </c>
      <c r="B34" s="23">
        <v>11700</v>
      </c>
      <c r="C34" s="5">
        <v>0</v>
      </c>
      <c r="D34" s="5">
        <v>4.8</v>
      </c>
      <c r="E34" s="4"/>
      <c r="F34" s="5">
        <v>0</v>
      </c>
      <c r="G34" s="5">
        <f t="shared" si="0"/>
        <v>4.8</v>
      </c>
      <c r="H34" s="59">
        <v>0</v>
      </c>
    </row>
    <row r="35" spans="1:8" ht="12.75">
      <c r="A35" s="11" t="s">
        <v>81</v>
      </c>
      <c r="B35" s="22">
        <v>20000</v>
      </c>
      <c r="C35" s="7">
        <f>C36+C42+C41</f>
        <v>418676.9</v>
      </c>
      <c r="D35" s="7">
        <f>D36+D41+D42</f>
        <v>232957.80000000002</v>
      </c>
      <c r="E35" s="7">
        <f aca="true" t="shared" si="3" ref="E35:E40">D35/C35*100</f>
        <v>55.64142659888807</v>
      </c>
      <c r="F35" s="7">
        <f>F36+F41+F42</f>
        <v>216712.8</v>
      </c>
      <c r="G35" s="7">
        <f t="shared" si="0"/>
        <v>16245.00000000003</v>
      </c>
      <c r="H35" s="64">
        <v>52.5</v>
      </c>
    </row>
    <row r="36" spans="1:8" ht="25.5">
      <c r="A36" s="13" t="s">
        <v>84</v>
      </c>
      <c r="B36" s="24">
        <v>20200</v>
      </c>
      <c r="C36" s="1">
        <f>C37+C38+C39+C40</f>
        <v>418676.9</v>
      </c>
      <c r="D36" s="1">
        <f>D37+D38+D39+D40</f>
        <v>232804.7</v>
      </c>
      <c r="E36" s="1">
        <f t="shared" si="3"/>
        <v>55.60485902135991</v>
      </c>
      <c r="F36" s="1">
        <f>F37+F38+F39+F40</f>
        <v>216766.8</v>
      </c>
      <c r="G36" s="1">
        <f t="shared" si="0"/>
        <v>16037.900000000023</v>
      </c>
      <c r="H36" s="60">
        <v>52.5</v>
      </c>
    </row>
    <row r="37" spans="1:8" ht="12.75">
      <c r="A37" s="13" t="s">
        <v>108</v>
      </c>
      <c r="B37" s="24">
        <v>20201</v>
      </c>
      <c r="C37" s="1">
        <v>55046</v>
      </c>
      <c r="D37" s="1">
        <v>27523.2</v>
      </c>
      <c r="E37" s="1">
        <f t="shared" si="3"/>
        <v>50.000363332485556</v>
      </c>
      <c r="F37" s="1">
        <v>32193.6</v>
      </c>
      <c r="G37" s="1">
        <f>D37-F37</f>
        <v>-4670.399999999998</v>
      </c>
      <c r="H37" s="60">
        <v>50</v>
      </c>
    </row>
    <row r="38" spans="1:8" ht="12.75">
      <c r="A38" s="13" t="s">
        <v>109</v>
      </c>
      <c r="B38" s="24">
        <v>20202</v>
      </c>
      <c r="C38" s="1">
        <v>28378.8</v>
      </c>
      <c r="D38" s="1">
        <v>18584.8</v>
      </c>
      <c r="E38" s="1">
        <f t="shared" si="3"/>
        <v>65.48832226873583</v>
      </c>
      <c r="F38" s="1">
        <v>20207.2</v>
      </c>
      <c r="G38" s="1">
        <f>D38-F38</f>
        <v>-1622.4000000000015</v>
      </c>
      <c r="H38" s="60">
        <v>58.4</v>
      </c>
    </row>
    <row r="39" spans="1:8" ht="12.75">
      <c r="A39" s="13" t="s">
        <v>110</v>
      </c>
      <c r="B39" s="24">
        <v>20203</v>
      </c>
      <c r="C39" s="1">
        <v>333845.9</v>
      </c>
      <c r="D39" s="1">
        <v>186497.1</v>
      </c>
      <c r="E39" s="1">
        <f t="shared" si="3"/>
        <v>55.86322911259356</v>
      </c>
      <c r="F39" s="1">
        <v>164059.2</v>
      </c>
      <c r="G39" s="1">
        <f>D39-F39</f>
        <v>22437.899999999994</v>
      </c>
      <c r="H39" s="60">
        <v>52.4</v>
      </c>
    </row>
    <row r="40" spans="1:8" ht="12.75">
      <c r="A40" s="13" t="s">
        <v>111</v>
      </c>
      <c r="B40" s="24">
        <v>20204</v>
      </c>
      <c r="C40" s="1">
        <v>1406.2</v>
      </c>
      <c r="D40" s="1">
        <v>199.6</v>
      </c>
      <c r="E40" s="1">
        <f t="shared" si="3"/>
        <v>14.194282463376476</v>
      </c>
      <c r="F40" s="1">
        <v>306.8</v>
      </c>
      <c r="G40" s="1">
        <f>D40-F40</f>
        <v>-107.20000000000002</v>
      </c>
      <c r="H40" s="60">
        <v>50</v>
      </c>
    </row>
    <row r="41" spans="1:8" ht="25.5">
      <c r="A41" s="13" t="s">
        <v>140</v>
      </c>
      <c r="B41" s="24">
        <v>20700</v>
      </c>
      <c r="C41" s="1"/>
      <c r="D41" s="1">
        <v>250</v>
      </c>
      <c r="E41" s="1"/>
      <c r="F41" s="1">
        <v>2</v>
      </c>
      <c r="G41" s="1">
        <f>D41-F41</f>
        <v>248</v>
      </c>
      <c r="H41" s="60"/>
    </row>
    <row r="42" spans="1:8" ht="12.75">
      <c r="A42" s="13" t="s">
        <v>80</v>
      </c>
      <c r="B42" s="24">
        <v>21900</v>
      </c>
      <c r="C42" s="1"/>
      <c r="D42" s="1">
        <v>-96.9</v>
      </c>
      <c r="E42" s="4"/>
      <c r="F42" s="1">
        <v>-56</v>
      </c>
      <c r="G42" s="1">
        <f t="shared" si="0"/>
        <v>-40.900000000000006</v>
      </c>
      <c r="H42" s="60"/>
    </row>
    <row r="43" spans="1:8" ht="12.75">
      <c r="A43" s="35" t="s">
        <v>82</v>
      </c>
      <c r="B43" s="36">
        <v>85000</v>
      </c>
      <c r="C43" s="3">
        <f>C3+C35</f>
        <v>628165.4</v>
      </c>
      <c r="D43" s="3">
        <f>D3+D35</f>
        <v>352641.3</v>
      </c>
      <c r="E43" s="3">
        <f>D43/C43*100</f>
        <v>56.13828778216692</v>
      </c>
      <c r="F43" s="3">
        <f>F3+F35</f>
        <v>314161.79999999993</v>
      </c>
      <c r="G43" s="3">
        <f t="shared" si="0"/>
        <v>38479.50000000006</v>
      </c>
      <c r="H43" s="65">
        <v>51.6</v>
      </c>
    </row>
    <row r="44" spans="1:8" s="41" customFormat="1" ht="12.75">
      <c r="A44" s="37" t="s">
        <v>2</v>
      </c>
      <c r="B44" s="38"/>
      <c r="C44" s="39"/>
      <c r="D44" s="39"/>
      <c r="E44" s="39"/>
      <c r="F44" s="39"/>
      <c r="G44" s="40"/>
      <c r="H44" s="39"/>
    </row>
    <row r="45" spans="1:8" s="45" customFormat="1" ht="12.75">
      <c r="A45" s="42" t="s">
        <v>3</v>
      </c>
      <c r="B45" s="43" t="s">
        <v>4</v>
      </c>
      <c r="C45" s="44">
        <f>SUM(C46:C52)</f>
        <v>58181.2</v>
      </c>
      <c r="D45" s="44">
        <f>SUM(D46:D52)</f>
        <v>26148.500000000004</v>
      </c>
      <c r="E45" s="44">
        <f aca="true" t="shared" si="4" ref="E45:E55">D45/C45*100</f>
        <v>44.94321189662641</v>
      </c>
      <c r="F45" s="44">
        <f>SUM(F46:F52)</f>
        <v>25929.1</v>
      </c>
      <c r="G45" s="44">
        <f>SUM(G46:G52)</f>
        <v>219.39999999999964</v>
      </c>
      <c r="H45" s="44">
        <v>47.7</v>
      </c>
    </row>
    <row r="46" spans="1:8" ht="51">
      <c r="A46" s="15" t="s">
        <v>5</v>
      </c>
      <c r="B46" s="26" t="s">
        <v>6</v>
      </c>
      <c r="C46" s="2">
        <v>4632.6</v>
      </c>
      <c r="D46" s="2">
        <v>2224.2</v>
      </c>
      <c r="E46" s="2">
        <f t="shared" si="4"/>
        <v>48.011915554979915</v>
      </c>
      <c r="F46" s="2">
        <v>2248</v>
      </c>
      <c r="G46" s="2">
        <f aca="true" t="shared" si="5" ref="G46:G52">SUM(D46-F46)</f>
        <v>-23.800000000000182</v>
      </c>
      <c r="H46" s="2">
        <v>54.4</v>
      </c>
    </row>
    <row r="47" spans="1:8" ht="51">
      <c r="A47" s="15" t="s">
        <v>7</v>
      </c>
      <c r="B47" s="26" t="s">
        <v>8</v>
      </c>
      <c r="C47" s="2">
        <v>25838.1</v>
      </c>
      <c r="D47" s="2">
        <v>13708.2</v>
      </c>
      <c r="E47" s="2">
        <f>D47/C47*100</f>
        <v>53.054210642423406</v>
      </c>
      <c r="F47" s="2">
        <v>14196</v>
      </c>
      <c r="G47" s="2">
        <f>SUM(D47-F47)</f>
        <v>-487.7999999999993</v>
      </c>
      <c r="H47" s="2">
        <v>54.4</v>
      </c>
    </row>
    <row r="48" spans="1:8" ht="12.75">
      <c r="A48" s="15" t="s">
        <v>124</v>
      </c>
      <c r="B48" s="34" t="s">
        <v>125</v>
      </c>
      <c r="C48" s="2">
        <v>28.2</v>
      </c>
      <c r="D48" s="2">
        <v>0</v>
      </c>
      <c r="E48" s="2">
        <f>D48/C48*100</f>
        <v>0</v>
      </c>
      <c r="F48" s="2">
        <v>0</v>
      </c>
      <c r="G48" s="2">
        <f t="shared" si="5"/>
        <v>0</v>
      </c>
      <c r="H48" s="2">
        <v>0</v>
      </c>
    </row>
    <row r="49" spans="1:8" ht="38.25">
      <c r="A49" s="15" t="s">
        <v>9</v>
      </c>
      <c r="B49" s="26" t="s">
        <v>10</v>
      </c>
      <c r="C49" s="2">
        <v>10100.9</v>
      </c>
      <c r="D49" s="2">
        <v>5107.4</v>
      </c>
      <c r="E49" s="2">
        <f t="shared" si="4"/>
        <v>50.56381114554148</v>
      </c>
      <c r="F49" s="2">
        <v>4534.8</v>
      </c>
      <c r="G49" s="2">
        <f t="shared" si="5"/>
        <v>572.5999999999995</v>
      </c>
      <c r="H49" s="2">
        <v>57.2</v>
      </c>
    </row>
    <row r="50" spans="1:8" ht="12.75">
      <c r="A50" s="15" t="s">
        <v>126</v>
      </c>
      <c r="B50" s="34" t="s">
        <v>127</v>
      </c>
      <c r="C50" s="2">
        <v>2800</v>
      </c>
      <c r="D50" s="2">
        <v>0</v>
      </c>
      <c r="E50" s="2">
        <f t="shared" si="4"/>
        <v>0</v>
      </c>
      <c r="F50" s="2">
        <v>0</v>
      </c>
      <c r="G50" s="2">
        <f t="shared" si="5"/>
        <v>0</v>
      </c>
      <c r="H50" s="2">
        <v>0</v>
      </c>
    </row>
    <row r="51" spans="1:8" ht="12.75">
      <c r="A51" s="15" t="s">
        <v>11</v>
      </c>
      <c r="B51" s="27" t="s">
        <v>53</v>
      </c>
      <c r="C51" s="2">
        <v>700</v>
      </c>
      <c r="D51" s="2">
        <v>0</v>
      </c>
      <c r="E51" s="2">
        <f t="shared" si="4"/>
        <v>0</v>
      </c>
      <c r="F51" s="2">
        <v>0</v>
      </c>
      <c r="G51" s="2">
        <f t="shared" si="5"/>
        <v>0</v>
      </c>
      <c r="H51" s="2">
        <v>0</v>
      </c>
    </row>
    <row r="52" spans="1:8" ht="12.75">
      <c r="A52" s="15" t="s">
        <v>12</v>
      </c>
      <c r="B52" s="27" t="s">
        <v>85</v>
      </c>
      <c r="C52" s="2">
        <v>14081.4</v>
      </c>
      <c r="D52" s="2">
        <v>5108.7</v>
      </c>
      <c r="E52" s="2">
        <f t="shared" si="4"/>
        <v>36.27977331799394</v>
      </c>
      <c r="F52" s="2">
        <v>4950.3</v>
      </c>
      <c r="G52" s="2">
        <f t="shared" si="5"/>
        <v>158.39999999999964</v>
      </c>
      <c r="H52" s="2">
        <v>32.8</v>
      </c>
    </row>
    <row r="53" spans="1:8" s="45" customFormat="1" ht="25.5">
      <c r="A53" s="42" t="s">
        <v>13</v>
      </c>
      <c r="B53" s="43" t="s">
        <v>14</v>
      </c>
      <c r="C53" s="44">
        <f>SUM(C54:C54)</f>
        <v>250</v>
      </c>
      <c r="D53" s="44">
        <f>SUM(D54:D54)</f>
        <v>40</v>
      </c>
      <c r="E53" s="44">
        <f t="shared" si="4"/>
        <v>16</v>
      </c>
      <c r="F53" s="44">
        <f>SUM(F54:F54)</f>
        <v>0</v>
      </c>
      <c r="G53" s="44">
        <f>SUM(G54:G54)</f>
        <v>40</v>
      </c>
      <c r="H53" s="44">
        <v>0</v>
      </c>
    </row>
    <row r="54" spans="1:8" ht="38.25">
      <c r="A54" s="15" t="s">
        <v>86</v>
      </c>
      <c r="B54" s="27" t="s">
        <v>15</v>
      </c>
      <c r="C54" s="2">
        <v>250</v>
      </c>
      <c r="D54" s="2">
        <v>40</v>
      </c>
      <c r="E54" s="2">
        <f t="shared" si="4"/>
        <v>16</v>
      </c>
      <c r="F54" s="2">
        <v>0</v>
      </c>
      <c r="G54" s="2">
        <f>SUM(D54-F54)</f>
        <v>40</v>
      </c>
      <c r="H54" s="2">
        <v>0</v>
      </c>
    </row>
    <row r="55" spans="1:8" s="45" customFormat="1" ht="12.75">
      <c r="A55" s="42" t="s">
        <v>16</v>
      </c>
      <c r="B55" s="43" t="s">
        <v>17</v>
      </c>
      <c r="C55" s="44">
        <f>SUM(C56:C58)</f>
        <v>11724.5</v>
      </c>
      <c r="D55" s="44">
        <f>SUM(D56:D58)</f>
        <v>1664.1</v>
      </c>
      <c r="E55" s="44">
        <f t="shared" si="4"/>
        <v>14.193355793424026</v>
      </c>
      <c r="F55" s="44">
        <f>SUM(F56:F58)</f>
        <v>1030.8</v>
      </c>
      <c r="G55" s="44">
        <f>SUM(G56:G58)</f>
        <v>633.2999999999998</v>
      </c>
      <c r="H55" s="44">
        <v>15</v>
      </c>
    </row>
    <row r="56" spans="1:8" ht="12.75">
      <c r="A56" s="15" t="s">
        <v>18</v>
      </c>
      <c r="B56" s="26" t="s">
        <v>19</v>
      </c>
      <c r="C56" s="2">
        <v>2525</v>
      </c>
      <c r="D56" s="2">
        <v>1659.1</v>
      </c>
      <c r="E56" s="2">
        <f>D56/C56*100</f>
        <v>65.7069306930693</v>
      </c>
      <c r="F56" s="2">
        <v>958.6</v>
      </c>
      <c r="G56" s="2">
        <f>SUM(D56-F56)</f>
        <v>700.4999999999999</v>
      </c>
      <c r="H56" s="2">
        <v>54</v>
      </c>
    </row>
    <row r="57" spans="1:8" ht="12.75">
      <c r="A57" s="15" t="s">
        <v>55</v>
      </c>
      <c r="B57" s="27" t="s">
        <v>56</v>
      </c>
      <c r="C57" s="2">
        <v>8749.5</v>
      </c>
      <c r="D57" s="2">
        <v>0</v>
      </c>
      <c r="E57" s="2">
        <f aca="true" t="shared" si="6" ref="E57:E89">D57/C57*100</f>
        <v>0</v>
      </c>
      <c r="F57" s="2">
        <v>31.1</v>
      </c>
      <c r="G57" s="2">
        <f>SUM(D57-F57)</f>
        <v>-31.1</v>
      </c>
      <c r="H57" s="2">
        <v>0.7</v>
      </c>
    </row>
    <row r="58" spans="1:8" ht="12.75">
      <c r="A58" s="15" t="s">
        <v>20</v>
      </c>
      <c r="B58" s="26" t="s">
        <v>21</v>
      </c>
      <c r="C58" s="2">
        <v>450</v>
      </c>
      <c r="D58" s="2">
        <v>5</v>
      </c>
      <c r="E58" s="2">
        <f t="shared" si="6"/>
        <v>1.1111111111111112</v>
      </c>
      <c r="F58" s="2">
        <v>41.1</v>
      </c>
      <c r="G58" s="2">
        <f>SUM(D58-F58)</f>
        <v>-36.1</v>
      </c>
      <c r="H58" s="2">
        <v>7.5</v>
      </c>
    </row>
    <row r="59" spans="1:8" s="45" customFormat="1" ht="12.75">
      <c r="A59" s="42" t="s">
        <v>22</v>
      </c>
      <c r="B59" s="43" t="s">
        <v>23</v>
      </c>
      <c r="C59" s="44">
        <f>SUM(C60:C62)</f>
        <v>9330.3</v>
      </c>
      <c r="D59" s="44">
        <f>SUM(D60:D62)</f>
        <v>4701.099999999999</v>
      </c>
      <c r="E59" s="44">
        <f>D59/C59*100</f>
        <v>50.385303795161995</v>
      </c>
      <c r="F59" s="44">
        <f>SUM(F60:F61)</f>
        <v>1360</v>
      </c>
      <c r="G59" s="44">
        <f>SUM(G60:G62)</f>
        <v>3341.0999999999995</v>
      </c>
      <c r="H59" s="44">
        <v>45.9</v>
      </c>
    </row>
    <row r="60" spans="1:8" ht="12.75">
      <c r="A60" s="15" t="s">
        <v>117</v>
      </c>
      <c r="B60" s="34" t="s">
        <v>116</v>
      </c>
      <c r="C60" s="2">
        <v>95</v>
      </c>
      <c r="D60" s="2">
        <v>0</v>
      </c>
      <c r="E60" s="2">
        <f t="shared" si="6"/>
        <v>0</v>
      </c>
      <c r="F60" s="2">
        <v>0</v>
      </c>
      <c r="G60" s="2">
        <f>SUM(D60-F60)</f>
        <v>0</v>
      </c>
      <c r="H60" s="2">
        <v>0</v>
      </c>
    </row>
    <row r="61" spans="1:8" ht="12.75">
      <c r="A61" s="15" t="s">
        <v>24</v>
      </c>
      <c r="B61" s="26" t="s">
        <v>25</v>
      </c>
      <c r="C61" s="2">
        <v>560</v>
      </c>
      <c r="D61" s="2">
        <v>194.7</v>
      </c>
      <c r="E61" s="2">
        <f t="shared" si="6"/>
        <v>34.76785714285714</v>
      </c>
      <c r="F61" s="2">
        <v>1360</v>
      </c>
      <c r="G61" s="2">
        <f>SUM(D61-F61)</f>
        <v>-1165.3</v>
      </c>
      <c r="H61" s="2">
        <v>47.6</v>
      </c>
    </row>
    <row r="62" spans="1:8" ht="12.75">
      <c r="A62" s="15" t="s">
        <v>20</v>
      </c>
      <c r="B62" s="34" t="s">
        <v>128</v>
      </c>
      <c r="C62" s="2">
        <v>8675.3</v>
      </c>
      <c r="D62" s="2">
        <v>4506.4</v>
      </c>
      <c r="E62" s="2">
        <f t="shared" si="6"/>
        <v>51.94517768837965</v>
      </c>
      <c r="F62" s="2">
        <v>0</v>
      </c>
      <c r="G62" s="2">
        <f>SUM(D62-F62)</f>
        <v>4506.4</v>
      </c>
      <c r="H62" s="2">
        <v>0</v>
      </c>
    </row>
    <row r="63" spans="1:8" ht="12.75">
      <c r="A63" s="42" t="s">
        <v>129</v>
      </c>
      <c r="B63" s="54" t="s">
        <v>130</v>
      </c>
      <c r="C63" s="44">
        <f>SUM(C64:C65)</f>
        <v>47.1</v>
      </c>
      <c r="D63" s="44">
        <f>SUM(D64:D65)</f>
        <v>0</v>
      </c>
      <c r="E63" s="44">
        <f>D63/C63*100</f>
        <v>0</v>
      </c>
      <c r="F63" s="44">
        <v>0</v>
      </c>
      <c r="G63" s="44">
        <v>0</v>
      </c>
      <c r="H63" s="44">
        <v>0</v>
      </c>
    </row>
    <row r="64" spans="1:8" ht="12.75">
      <c r="A64" s="15" t="s">
        <v>132</v>
      </c>
      <c r="B64" s="34" t="s">
        <v>131</v>
      </c>
      <c r="C64" s="2">
        <v>30</v>
      </c>
      <c r="D64" s="2">
        <v>0</v>
      </c>
      <c r="E64" s="2">
        <f>D64/C64*100</f>
        <v>0</v>
      </c>
      <c r="F64" s="2">
        <v>0</v>
      </c>
      <c r="G64" s="2">
        <v>0</v>
      </c>
      <c r="H64" s="2">
        <v>0</v>
      </c>
    </row>
    <row r="65" spans="1:8" ht="18.75" customHeight="1">
      <c r="A65" s="15" t="s">
        <v>137</v>
      </c>
      <c r="B65" s="34" t="s">
        <v>133</v>
      </c>
      <c r="C65" s="2">
        <v>17.1</v>
      </c>
      <c r="D65" s="2">
        <v>0</v>
      </c>
      <c r="E65" s="2">
        <f>D65/C65*100</f>
        <v>0</v>
      </c>
      <c r="F65" s="2">
        <v>0</v>
      </c>
      <c r="G65" s="2">
        <v>0</v>
      </c>
      <c r="H65" s="2">
        <v>0</v>
      </c>
    </row>
    <row r="66" spans="1:8" s="45" customFormat="1" ht="12.75">
      <c r="A66" s="42" t="s">
        <v>26</v>
      </c>
      <c r="B66" s="43" t="s">
        <v>27</v>
      </c>
      <c r="C66" s="44">
        <f>SUM(C67:C71)</f>
        <v>419651.00000000006</v>
      </c>
      <c r="D66" s="44">
        <f>SUM(D67:D71)</f>
        <v>220203.10000000003</v>
      </c>
      <c r="E66" s="44">
        <f t="shared" si="6"/>
        <v>52.47291201498388</v>
      </c>
      <c r="F66" s="44">
        <f>SUM(F67:F71)</f>
        <v>223012.99999999997</v>
      </c>
      <c r="G66" s="44">
        <f>SUM(G67:G71)</f>
        <v>-2809.8999999999837</v>
      </c>
      <c r="H66" s="44">
        <v>50.7</v>
      </c>
    </row>
    <row r="67" spans="1:8" ht="12.75">
      <c r="A67" s="15" t="s">
        <v>28</v>
      </c>
      <c r="B67" s="26" t="s">
        <v>29</v>
      </c>
      <c r="C67" s="31">
        <v>114456.9</v>
      </c>
      <c r="D67" s="31">
        <v>53227.5</v>
      </c>
      <c r="E67" s="2">
        <f t="shared" si="6"/>
        <v>46.50440471478784</v>
      </c>
      <c r="F67" s="31">
        <v>53520.9</v>
      </c>
      <c r="G67" s="2">
        <f>SUM(D67-F67)</f>
        <v>-293.40000000000146</v>
      </c>
      <c r="H67" s="2">
        <v>48.4</v>
      </c>
    </row>
    <row r="68" spans="1:8" ht="12.75">
      <c r="A68" s="15" t="s">
        <v>30</v>
      </c>
      <c r="B68" s="26" t="s">
        <v>31</v>
      </c>
      <c r="C68" s="31">
        <v>287337</v>
      </c>
      <c r="D68" s="31">
        <v>158907.1</v>
      </c>
      <c r="E68" s="2">
        <f t="shared" si="6"/>
        <v>55.303389399903246</v>
      </c>
      <c r="F68" s="31">
        <v>161790.8</v>
      </c>
      <c r="G68" s="2">
        <f>SUM(D68-F68)</f>
        <v>-2883.6999999999825</v>
      </c>
      <c r="H68" s="2">
        <v>51.8</v>
      </c>
    </row>
    <row r="69" spans="1:8" ht="25.5">
      <c r="A69" s="15" t="s">
        <v>87</v>
      </c>
      <c r="B69" s="26" t="s">
        <v>88</v>
      </c>
      <c r="C69" s="31">
        <v>29.2</v>
      </c>
      <c r="D69" s="31">
        <v>26.2</v>
      </c>
      <c r="E69" s="2">
        <f t="shared" si="6"/>
        <v>89.72602739726028</v>
      </c>
      <c r="F69" s="31">
        <v>38.3</v>
      </c>
      <c r="G69" s="2">
        <f>SUM(D69-F69)</f>
        <v>-12.099999999999998</v>
      </c>
      <c r="H69" s="2">
        <v>66.4</v>
      </c>
    </row>
    <row r="70" spans="1:8" ht="12.75">
      <c r="A70" s="15" t="s">
        <v>32</v>
      </c>
      <c r="B70" s="26" t="s">
        <v>33</v>
      </c>
      <c r="C70" s="31">
        <v>1368.5</v>
      </c>
      <c r="D70" s="31">
        <v>34.7</v>
      </c>
      <c r="E70" s="2">
        <f t="shared" si="6"/>
        <v>2.535622944830106</v>
      </c>
      <c r="F70" s="31">
        <v>48.4</v>
      </c>
      <c r="G70" s="2">
        <f>SUM(D70-F70)</f>
        <v>-13.699999999999996</v>
      </c>
      <c r="H70" s="2">
        <v>3.2</v>
      </c>
    </row>
    <row r="71" spans="1:8" ht="12.75">
      <c r="A71" s="15" t="s">
        <v>34</v>
      </c>
      <c r="B71" s="27" t="s">
        <v>35</v>
      </c>
      <c r="C71" s="31">
        <v>16459.4</v>
      </c>
      <c r="D71" s="31">
        <v>8007.6</v>
      </c>
      <c r="E71" s="2">
        <f t="shared" si="6"/>
        <v>48.65061909911661</v>
      </c>
      <c r="F71" s="31">
        <v>7614.6</v>
      </c>
      <c r="G71" s="2">
        <f>SUM(D71-F71)</f>
        <v>393</v>
      </c>
      <c r="H71" s="2">
        <v>49.3</v>
      </c>
    </row>
    <row r="72" spans="1:8" s="45" customFormat="1" ht="12.75">
      <c r="A72" s="42" t="s">
        <v>89</v>
      </c>
      <c r="B72" s="43" t="s">
        <v>36</v>
      </c>
      <c r="C72" s="44">
        <f>SUM(C73:C74)</f>
        <v>40217.3</v>
      </c>
      <c r="D72" s="44">
        <f>SUM(D73:D74)</f>
        <v>21596.300000000003</v>
      </c>
      <c r="E72" s="44">
        <f t="shared" si="6"/>
        <v>53.6990300194195</v>
      </c>
      <c r="F72" s="44">
        <f>SUM(F73:F74)</f>
        <v>21764.3</v>
      </c>
      <c r="G72" s="44">
        <f>SUM(G73:G74)</f>
        <v>-167.99999999999818</v>
      </c>
      <c r="H72" s="44">
        <v>50.4</v>
      </c>
    </row>
    <row r="73" spans="1:8" ht="12.75">
      <c r="A73" s="15" t="s">
        <v>37</v>
      </c>
      <c r="B73" s="26" t="s">
        <v>38</v>
      </c>
      <c r="C73" s="2">
        <v>30591.6</v>
      </c>
      <c r="D73" s="2">
        <v>17174.2</v>
      </c>
      <c r="E73" s="2">
        <f t="shared" si="6"/>
        <v>56.14024764968162</v>
      </c>
      <c r="F73" s="2">
        <v>17373.3</v>
      </c>
      <c r="G73" s="2">
        <f>SUM(D73-F73)</f>
        <v>-199.09999999999854</v>
      </c>
      <c r="H73" s="2">
        <v>51.9</v>
      </c>
    </row>
    <row r="74" spans="1:8" ht="25.5">
      <c r="A74" s="15" t="s">
        <v>90</v>
      </c>
      <c r="B74" s="27" t="s">
        <v>40</v>
      </c>
      <c r="C74" s="2">
        <v>9625.7</v>
      </c>
      <c r="D74" s="2">
        <v>4422.1</v>
      </c>
      <c r="E74" s="2">
        <f t="shared" si="6"/>
        <v>45.94055497262537</v>
      </c>
      <c r="F74" s="2">
        <v>4391</v>
      </c>
      <c r="G74" s="2">
        <f>SUM(D74-F74)</f>
        <v>31.100000000000364</v>
      </c>
      <c r="H74" s="2">
        <v>45.2</v>
      </c>
    </row>
    <row r="75" spans="1:8" s="45" customFormat="1" ht="12.75">
      <c r="A75" s="42" t="s">
        <v>41</v>
      </c>
      <c r="B75" s="43" t="s">
        <v>42</v>
      </c>
      <c r="C75" s="44">
        <f>SUM(C76:C79)</f>
        <v>71914.6</v>
      </c>
      <c r="D75" s="44">
        <f>SUM(D76:D79)</f>
        <v>41235.399999999994</v>
      </c>
      <c r="E75" s="44">
        <f t="shared" si="6"/>
        <v>57.339399788081955</v>
      </c>
      <c r="F75" s="44">
        <f>SUM(F76:F79)</f>
        <v>15744.5</v>
      </c>
      <c r="G75" s="44">
        <f>SUM(G76:G79)</f>
        <v>25490.899999999998</v>
      </c>
      <c r="H75" s="44">
        <v>49.9</v>
      </c>
    </row>
    <row r="76" spans="1:8" ht="12.75">
      <c r="A76" s="15" t="s">
        <v>43</v>
      </c>
      <c r="B76" s="26">
        <v>1001</v>
      </c>
      <c r="C76" s="2">
        <v>3422</v>
      </c>
      <c r="D76" s="2">
        <v>1551.4</v>
      </c>
      <c r="E76" s="2">
        <f t="shared" si="6"/>
        <v>45.33606078316774</v>
      </c>
      <c r="F76" s="2">
        <v>1453</v>
      </c>
      <c r="G76" s="2">
        <f>SUM(D76-F76)</f>
        <v>98.40000000000009</v>
      </c>
      <c r="H76" s="2">
        <v>50.6</v>
      </c>
    </row>
    <row r="77" spans="1:8" ht="12.75">
      <c r="A77" s="15" t="s">
        <v>44</v>
      </c>
      <c r="B77" s="26" t="s">
        <v>45</v>
      </c>
      <c r="C77" s="2">
        <v>6541.7</v>
      </c>
      <c r="D77" s="2">
        <v>2931.8</v>
      </c>
      <c r="E77" s="2">
        <f t="shared" si="6"/>
        <v>44.81709647339377</v>
      </c>
      <c r="F77" s="2">
        <v>4585</v>
      </c>
      <c r="G77" s="2">
        <f>SUM(D77-F77)</f>
        <v>-1653.1999999999998</v>
      </c>
      <c r="H77" s="2">
        <v>49.4</v>
      </c>
    </row>
    <row r="78" spans="1:8" ht="12.75">
      <c r="A78" s="15" t="s">
        <v>46</v>
      </c>
      <c r="B78" s="26" t="s">
        <v>47</v>
      </c>
      <c r="C78" s="2">
        <v>61650.9</v>
      </c>
      <c r="D78" s="2">
        <v>36597.2</v>
      </c>
      <c r="E78" s="2">
        <f t="shared" si="6"/>
        <v>59.36198822726026</v>
      </c>
      <c r="F78" s="2">
        <v>9566.5</v>
      </c>
      <c r="G78" s="2">
        <f>SUM(D78-F78)</f>
        <v>27030.699999999997</v>
      </c>
      <c r="H78" s="2">
        <v>50.1</v>
      </c>
    </row>
    <row r="79" spans="1:8" ht="12.75">
      <c r="A79" s="15" t="s">
        <v>48</v>
      </c>
      <c r="B79" s="26">
        <v>1006</v>
      </c>
      <c r="C79" s="2">
        <v>300</v>
      </c>
      <c r="D79" s="2">
        <v>155</v>
      </c>
      <c r="E79" s="2">
        <f t="shared" si="6"/>
        <v>51.66666666666667</v>
      </c>
      <c r="F79" s="2">
        <v>140</v>
      </c>
      <c r="G79" s="2">
        <f>SUM(D79-F79)</f>
        <v>15</v>
      </c>
      <c r="H79" s="2">
        <v>50</v>
      </c>
    </row>
    <row r="80" spans="1:8" s="45" customFormat="1" ht="12.75">
      <c r="A80" s="42" t="s">
        <v>91</v>
      </c>
      <c r="B80" s="46" t="s">
        <v>49</v>
      </c>
      <c r="C80" s="44">
        <f>SUM(C81:C82)</f>
        <v>11677.8</v>
      </c>
      <c r="D80" s="44">
        <f>SUM(D81:D82)</f>
        <v>6436.200000000001</v>
      </c>
      <c r="E80" s="44">
        <f t="shared" si="6"/>
        <v>55.11483327339055</v>
      </c>
      <c r="F80" s="44">
        <f>SUM(F81:F82)</f>
        <v>6092.4</v>
      </c>
      <c r="G80" s="44">
        <f>SUM(G81:G82)</f>
        <v>343.8000000000004</v>
      </c>
      <c r="H80" s="44">
        <v>53.7</v>
      </c>
    </row>
    <row r="81" spans="1:8" ht="12.75">
      <c r="A81" s="15" t="s">
        <v>92</v>
      </c>
      <c r="B81" s="27" t="s">
        <v>50</v>
      </c>
      <c r="C81" s="2">
        <v>10278.5</v>
      </c>
      <c r="D81" s="2">
        <v>5797.1</v>
      </c>
      <c r="E81" s="2">
        <f t="shared" si="6"/>
        <v>56.40025295519775</v>
      </c>
      <c r="F81" s="2">
        <v>5448</v>
      </c>
      <c r="G81" s="2">
        <f>SUM(D81-F81)</f>
        <v>349.10000000000036</v>
      </c>
      <c r="H81" s="2">
        <v>53.1</v>
      </c>
    </row>
    <row r="82" spans="1:8" ht="12.75">
      <c r="A82" s="15" t="s">
        <v>118</v>
      </c>
      <c r="B82" s="27">
        <v>1105</v>
      </c>
      <c r="C82" s="2">
        <v>1399.3</v>
      </c>
      <c r="D82" s="2">
        <v>639.1</v>
      </c>
      <c r="E82" s="2">
        <f t="shared" si="6"/>
        <v>45.67283641820911</v>
      </c>
      <c r="F82" s="2">
        <v>644.4</v>
      </c>
      <c r="G82" s="2">
        <f>SUM(D82-F82)</f>
        <v>-5.2999999999999545</v>
      </c>
      <c r="H82" s="2">
        <v>59.5</v>
      </c>
    </row>
    <row r="83" spans="1:8" s="45" customFormat="1" ht="12.75">
      <c r="A83" s="42" t="s">
        <v>93</v>
      </c>
      <c r="B83" s="46" t="s">
        <v>94</v>
      </c>
      <c r="C83" s="44">
        <f>SUM(C84:C84)</f>
        <v>0</v>
      </c>
      <c r="D83" s="44">
        <f>SUM(D84:D84)</f>
        <v>0</v>
      </c>
      <c r="E83" s="44">
        <v>0</v>
      </c>
      <c r="F83" s="44">
        <f>SUM(F84:F84)</f>
        <v>316.9</v>
      </c>
      <c r="G83" s="44">
        <f>SUM(G84:G84)</f>
        <v>-316.9</v>
      </c>
      <c r="H83" s="44">
        <v>41.7</v>
      </c>
    </row>
    <row r="84" spans="1:8" ht="12.75">
      <c r="A84" s="15" t="s">
        <v>39</v>
      </c>
      <c r="B84" s="27" t="s">
        <v>95</v>
      </c>
      <c r="C84" s="2">
        <v>0</v>
      </c>
      <c r="D84" s="2">
        <v>0</v>
      </c>
      <c r="E84" s="2">
        <v>0</v>
      </c>
      <c r="F84" s="2">
        <v>316.9</v>
      </c>
      <c r="G84" s="2">
        <f>SUM(D84-F84)</f>
        <v>-316.9</v>
      </c>
      <c r="H84" s="2">
        <v>41.7</v>
      </c>
    </row>
    <row r="85" spans="1:8" s="45" customFormat="1" ht="25.5">
      <c r="A85" s="42" t="s">
        <v>54</v>
      </c>
      <c r="B85" s="46" t="s">
        <v>96</v>
      </c>
      <c r="C85" s="44">
        <f>SUM(C86:C86)</f>
        <v>7000</v>
      </c>
      <c r="D85" s="44">
        <f>SUM(D86:D86)</f>
        <v>2017.7</v>
      </c>
      <c r="E85" s="44">
        <f t="shared" si="6"/>
        <v>28.824285714285715</v>
      </c>
      <c r="F85" s="44">
        <f>SUM(F86:F86)</f>
        <v>2662.5</v>
      </c>
      <c r="G85" s="44">
        <f>SUM(G86:G86)</f>
        <v>-644.8</v>
      </c>
      <c r="H85" s="44">
        <v>35.5</v>
      </c>
    </row>
    <row r="86" spans="1:8" ht="25.5">
      <c r="A86" s="15" t="s">
        <v>97</v>
      </c>
      <c r="B86" s="27" t="s">
        <v>98</v>
      </c>
      <c r="C86" s="2">
        <v>7000</v>
      </c>
      <c r="D86" s="2">
        <v>2017.7</v>
      </c>
      <c r="E86" s="2">
        <f t="shared" si="6"/>
        <v>28.824285714285715</v>
      </c>
      <c r="F86" s="2">
        <v>2662.5</v>
      </c>
      <c r="G86" s="2">
        <f>SUM(D86-F86)</f>
        <v>-644.8</v>
      </c>
      <c r="H86" s="2">
        <v>35.5</v>
      </c>
    </row>
    <row r="87" spans="1:8" s="45" customFormat="1" ht="38.25">
      <c r="A87" s="42" t="s">
        <v>99</v>
      </c>
      <c r="B87" s="46" t="s">
        <v>100</v>
      </c>
      <c r="C87" s="44">
        <f>SUM(C88:C88)</f>
        <v>32048.7</v>
      </c>
      <c r="D87" s="44">
        <f>SUM(D88:D88)</f>
        <v>16024</v>
      </c>
      <c r="E87" s="44">
        <f t="shared" si="6"/>
        <v>49.99890791202139</v>
      </c>
      <c r="F87" s="44">
        <f>SUM(F88:F88)</f>
        <v>16411</v>
      </c>
      <c r="G87" s="44">
        <f>SUM(G88:G88)</f>
        <v>-387</v>
      </c>
      <c r="H87" s="44">
        <v>50</v>
      </c>
    </row>
    <row r="88" spans="1:8" ht="38.25">
      <c r="A88" s="15" t="s">
        <v>101</v>
      </c>
      <c r="B88" s="27" t="s">
        <v>102</v>
      </c>
      <c r="C88" s="2">
        <v>32048.7</v>
      </c>
      <c r="D88" s="2">
        <v>16024</v>
      </c>
      <c r="E88" s="2">
        <f t="shared" si="6"/>
        <v>49.99890791202139</v>
      </c>
      <c r="F88" s="2">
        <v>16411</v>
      </c>
      <c r="G88" s="2">
        <f>SUM(D88-F88)</f>
        <v>-387</v>
      </c>
      <c r="H88" s="2">
        <v>50</v>
      </c>
    </row>
    <row r="89" spans="1:8" s="41" customFormat="1" ht="12.75">
      <c r="A89" s="47" t="s">
        <v>51</v>
      </c>
      <c r="B89" s="48" t="s">
        <v>52</v>
      </c>
      <c r="C89" s="49">
        <f>SUM(C45+C53+C55+C59+C63+C66+C72+C75+C80+C83+C85+C87)</f>
        <v>662042.5000000001</v>
      </c>
      <c r="D89" s="49">
        <f>SUM(D45+D53+D55+D59+D63+D66+D72+D75+D80+D83+D85+D87)</f>
        <v>340066.4</v>
      </c>
      <c r="E89" s="49">
        <f t="shared" si="6"/>
        <v>51.36624914563641</v>
      </c>
      <c r="F89" s="49">
        <f>SUM(F45+F53+F55+F59+F63+F66+F72+F75+F80+F83+F85+F87)</f>
        <v>314324.5</v>
      </c>
      <c r="G89" s="49">
        <f>SUM(G45+G53+G55+G59+G63+G66+G72+G75+G80+G83+G85+G87)</f>
        <v>25741.900000000012</v>
      </c>
      <c r="H89" s="49">
        <v>49.7</v>
      </c>
    </row>
    <row r="90" spans="1:8" s="53" customFormat="1" ht="25.5">
      <c r="A90" s="50" t="s">
        <v>103</v>
      </c>
      <c r="B90" s="51" t="s">
        <v>104</v>
      </c>
      <c r="C90" s="52">
        <v>-24224.3</v>
      </c>
      <c r="D90" s="52">
        <v>12574.9</v>
      </c>
      <c r="E90" s="52"/>
      <c r="F90" s="52">
        <v>-162.7</v>
      </c>
      <c r="G90" s="52"/>
      <c r="H90" s="52"/>
    </row>
    <row r="91" spans="1:8" ht="12.75">
      <c r="A91" s="16"/>
      <c r="B91" s="28"/>
      <c r="C91" s="17"/>
      <c r="D91" s="17"/>
      <c r="E91" s="18"/>
      <c r="F91" s="17"/>
      <c r="G91" s="19"/>
      <c r="H91" s="18"/>
    </row>
    <row r="92" spans="1:8" ht="26.25" customHeight="1">
      <c r="A92" s="16"/>
      <c r="B92" s="28"/>
      <c r="C92" s="67"/>
      <c r="D92" s="67"/>
      <c r="E92" s="67"/>
      <c r="F92" s="67"/>
      <c r="G92" s="67"/>
      <c r="H92" s="67"/>
    </row>
    <row r="93" spans="1:8" ht="12.75">
      <c r="A93" s="20"/>
      <c r="B93" s="29"/>
      <c r="C93" s="20"/>
      <c r="D93" s="20"/>
      <c r="E93" s="20"/>
      <c r="F93" s="20"/>
      <c r="G93" s="20"/>
      <c r="H93" s="20"/>
    </row>
  </sheetData>
  <sheetProtection/>
  <mergeCells count="2">
    <mergeCell ref="A1:H1"/>
    <mergeCell ref="C92:H92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2016-09-05T13:39:28Z</cp:lastPrinted>
  <dcterms:created xsi:type="dcterms:W3CDTF">2009-04-28T07:05:16Z</dcterms:created>
  <dcterms:modified xsi:type="dcterms:W3CDTF">2016-11-25T11:48:22Z</dcterms:modified>
  <cp:category/>
  <cp:version/>
  <cp:contentType/>
  <cp:contentStatus/>
</cp:coreProperties>
</file>